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c07d7220bc177f9/SiteWeb/Financeperso.fr/"/>
    </mc:Choice>
  </mc:AlternateContent>
  <xr:revisionPtr revIDLastSave="134" documentId="8_{A476ED84-E807-4C62-99C0-8855E5C72236}" xr6:coauthVersionLast="47" xr6:coauthVersionMax="47" xr10:uidLastSave="{C9F00A8A-B2ED-4D55-84F9-73ED1E79A176}"/>
  <bookViews>
    <workbookView xWindow="-120" yWindow="-120" windowWidth="38640" windowHeight="21120" xr2:uid="{A79AEBEC-B2A6-4A38-B852-DA4068A28498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/>
  <c r="D44" i="1"/>
  <c r="D45" i="1"/>
  <c r="D46" i="1"/>
  <c r="D47" i="1"/>
  <c r="D48" i="1"/>
  <c r="D49" i="1"/>
  <c r="D50" i="1"/>
  <c r="D42" i="1"/>
  <c r="B52" i="1"/>
  <c r="B50" i="1"/>
  <c r="B49" i="1"/>
  <c r="B48" i="1"/>
  <c r="B47" i="1"/>
  <c r="B46" i="1"/>
  <c r="B45" i="1"/>
  <c r="B44" i="1"/>
  <c r="B43" i="1"/>
  <c r="B42" i="1"/>
  <c r="B34" i="1"/>
  <c r="B36" i="1"/>
  <c r="B35" i="1"/>
  <c r="B33" i="1"/>
  <c r="B32" i="1"/>
  <c r="B31" i="1"/>
  <c r="C19" i="1"/>
  <c r="C13" i="1"/>
  <c r="C9" i="1"/>
  <c r="B38" i="1" l="1"/>
  <c r="C36" i="1" s="1"/>
  <c r="C24" i="1"/>
  <c r="D35" i="1" l="1"/>
  <c r="D32" i="1"/>
  <c r="D33" i="1"/>
  <c r="C33" i="1"/>
  <c r="C31" i="1"/>
  <c r="C29" i="1"/>
  <c r="C32" i="1"/>
  <c r="D34" i="1"/>
  <c r="D36" i="1"/>
  <c r="D31" i="1"/>
  <c r="C30" i="1"/>
  <c r="C34" i="1"/>
  <c r="C35" i="1"/>
  <c r="D4" i="1"/>
  <c r="D3" i="1"/>
  <c r="D12" i="1"/>
  <c r="D18" i="1"/>
  <c r="D5" i="1"/>
  <c r="D21" i="1"/>
  <c r="D8" i="1"/>
  <c r="D11" i="1"/>
  <c r="D13" i="1"/>
  <c r="D6" i="1"/>
  <c r="D24" i="1"/>
  <c r="D7" i="1"/>
  <c r="D15" i="1"/>
  <c r="D17" i="1"/>
  <c r="D19" i="1"/>
  <c r="D9" i="1"/>
</calcChain>
</file>

<file path=xl/sharedStrings.xml><?xml version="1.0" encoding="utf-8"?>
<sst xmlns="http://schemas.openxmlformats.org/spreadsheetml/2006/main" count="53" uniqueCount="41">
  <si>
    <t>Compte</t>
  </si>
  <si>
    <t>Somme argent</t>
  </si>
  <si>
    <t>Compte courant</t>
  </si>
  <si>
    <t>Livret A</t>
  </si>
  <si>
    <t>TOTAL</t>
  </si>
  <si>
    <t>Boursorama</t>
  </si>
  <si>
    <t>Bourso+</t>
  </si>
  <si>
    <t>PEA</t>
  </si>
  <si>
    <t>PER</t>
  </si>
  <si>
    <t>Amundi</t>
  </si>
  <si>
    <t>PEE</t>
  </si>
  <si>
    <t>PERCO</t>
  </si>
  <si>
    <t>Crypto</t>
  </si>
  <si>
    <t>Binance</t>
  </si>
  <si>
    <t>Linxea</t>
  </si>
  <si>
    <t>Iroko Zen</t>
  </si>
  <si>
    <t>SCPI</t>
  </si>
  <si>
    <t>Etablissement</t>
  </si>
  <si>
    <t>Assurance vie 2 - Spirit 2 - Fonds Euros</t>
  </si>
  <si>
    <t>Répartition en %</t>
  </si>
  <si>
    <t>Montant investi</t>
  </si>
  <si>
    <t>Date dernière mise à jour</t>
  </si>
  <si>
    <t>Assurance vie 1 - Bourse</t>
  </si>
  <si>
    <t>Assurance vie 2 - Spirit 2 - Bourse</t>
  </si>
  <si>
    <t>PER - Bourse</t>
  </si>
  <si>
    <t>Patrimoine par actif</t>
  </si>
  <si>
    <t>Residence principale</t>
  </si>
  <si>
    <t>Voiture</t>
  </si>
  <si>
    <t>Cash</t>
  </si>
  <si>
    <t>Epargne précaution</t>
  </si>
  <si>
    <t>Fond Euro</t>
  </si>
  <si>
    <t>Bourse</t>
  </si>
  <si>
    <t>Immobilier (SCPI)</t>
  </si>
  <si>
    <t>Montant</t>
  </si>
  <si>
    <t>Répartition</t>
  </si>
  <si>
    <t>Objectif fin 2025</t>
  </si>
  <si>
    <t>Rép. (Hors RP et voit.)</t>
  </si>
  <si>
    <t>Patrimoine par support</t>
  </si>
  <si>
    <t>Livret bancaire</t>
  </si>
  <si>
    <t>Assurance vie</t>
  </si>
  <si>
    <t>SCPI direct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</si>
</sst>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8" formatCode="#,##0.00\ &quot;€&quot;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1"/>
      <color rgb="FF00B05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7E1CD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5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6" fontId="0" fillId="0" borderId="0" xfId="0" applyNumberFormat="1"/>
    <xf numFmtId="168" fontId="4" fillId="2" borderId="0" xfId="0" applyNumberFormat="1" applyFont="1" applyFill="1" applyBorder="1" applyAlignment="1">
      <alignment horizontal="center" wrapText="1"/>
    </xf>
    <xf numFmtId="168" fontId="3" fillId="2" borderId="0" xfId="0" applyNumberFormat="1" applyFont="1" applyFill="1" applyBorder="1" applyAlignment="1">
      <alignment horizontal="center" wrapText="1"/>
    </xf>
    <xf numFmtId="10" fontId="4" fillId="0" borderId="0" xfId="1" applyNumberFormat="1" applyFont="1" applyBorder="1" applyAlignment="1">
      <alignment horizontal="center" wrapText="1"/>
    </xf>
    <xf numFmtId="10" fontId="3" fillId="0" borderId="0" xfId="1" applyNumberFormat="1" applyFont="1" applyBorder="1" applyAlignment="1">
      <alignment horizontal="center" wrapText="1"/>
    </xf>
    <xf numFmtId="14" fontId="4" fillId="0" borderId="0" xfId="0" applyNumberFormat="1" applyFont="1" applyBorder="1" applyAlignment="1">
      <alignment horizontal="center" wrapText="1"/>
    </xf>
    <xf numFmtId="168" fontId="0" fillId="0" borderId="0" xfId="0" applyNumberFormat="1"/>
    <xf numFmtId="168" fontId="0" fillId="0" borderId="0" xfId="0" applyNumberForma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0" fontId="0" fillId="0" borderId="0" xfId="1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PATRIMOINE FINANCIER PAR ACTIF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21E-4C3C-8679-51528DC345DE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Feuil1!$A$31:$A$36</c:f>
              <c:strCache>
                <c:ptCount val="6"/>
                <c:pt idx="0">
                  <c:v>Cash</c:v>
                </c:pt>
                <c:pt idx="1">
                  <c:v>Epargne précaution</c:v>
                </c:pt>
                <c:pt idx="2">
                  <c:v>Fond Euro</c:v>
                </c:pt>
                <c:pt idx="3">
                  <c:v>Bourse</c:v>
                </c:pt>
                <c:pt idx="4">
                  <c:v>Immobilier (SCPI)</c:v>
                </c:pt>
                <c:pt idx="5">
                  <c:v>Crypto</c:v>
                </c:pt>
              </c:strCache>
            </c:strRef>
          </c:cat>
          <c:val>
            <c:numRef>
              <c:f>Feuil1!$B$31:$B$36</c:f>
              <c:numCache>
                <c:formatCode>#\ ##0.00\ "€"</c:formatCode>
                <c:ptCount val="6"/>
                <c:pt idx="0">
                  <c:v>522</c:v>
                </c:pt>
                <c:pt idx="1">
                  <c:v>6000</c:v>
                </c:pt>
                <c:pt idx="2">
                  <c:v>1000</c:v>
                </c:pt>
                <c:pt idx="3">
                  <c:v>21738.34</c:v>
                </c:pt>
                <c:pt idx="4">
                  <c:v>5000</c:v>
                </c:pt>
                <c:pt idx="5">
                  <c:v>1141.18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1E-4C3C-8679-51528DC345D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PATRIMOINE</a:t>
            </a:r>
            <a:r>
              <a:rPr lang="fr-FR" baseline="0"/>
              <a:t> PAR SUPPORT</a:t>
            </a:r>
          </a:p>
          <a:p>
            <a:pPr>
              <a:defRPr/>
            </a:pP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5037593984962405E-2"/>
          <c:y val="0.11526260339746579"/>
          <c:w val="0.96324143692564745"/>
          <c:h val="0.8545279937583092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1D03-4D1C-8D0C-900CE6505B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1D03-4D1C-8D0C-900CE6505B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1D03-4D1C-8D0C-900CE6505B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1D03-4D1C-8D0C-900CE6505B7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1D03-4D1C-8D0C-900CE6505B7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1D03-4D1C-8D0C-900CE6505B7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1D03-4D1C-8D0C-900CE6505B7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8-1D03-4D1C-8D0C-900CE6505B7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1D03-4D1C-8D0C-900CE6505B7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1D03-4D1C-8D0C-900CE6505B7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1D03-4D1C-8D0C-900CE6505B7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1D03-4D1C-8D0C-900CE6505B7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1D03-4D1C-8D0C-900CE6505B7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1D03-4D1C-8D0C-900CE6505B7C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1D03-4D1C-8D0C-900CE6505B7C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1D03-4D1C-8D0C-900CE6505B7C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8-1D03-4D1C-8D0C-900CE6505B7C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1D03-4D1C-8D0C-900CE6505B7C}"/>
                </c:ext>
              </c:extLst>
            </c:dLbl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Feuil1!$A$42:$A$50</c:f>
              <c:strCache>
                <c:ptCount val="9"/>
                <c:pt idx="0">
                  <c:v>Compte courant</c:v>
                </c:pt>
                <c:pt idx="1">
                  <c:v>Livret bancaire</c:v>
                </c:pt>
                <c:pt idx="2">
                  <c:v>Assurance vie</c:v>
                </c:pt>
                <c:pt idx="3">
                  <c:v>PEA</c:v>
                </c:pt>
                <c:pt idx="4">
                  <c:v>PER</c:v>
                </c:pt>
                <c:pt idx="5">
                  <c:v>PEE</c:v>
                </c:pt>
                <c:pt idx="6">
                  <c:v>PERCO</c:v>
                </c:pt>
                <c:pt idx="7">
                  <c:v>Crypto</c:v>
                </c:pt>
                <c:pt idx="8">
                  <c:v>SCPI direct</c:v>
                </c:pt>
              </c:strCache>
            </c:strRef>
          </c:cat>
          <c:val>
            <c:numRef>
              <c:f>Feuil1!$B$42:$B$50</c:f>
              <c:numCache>
                <c:formatCode>#\ ##0.00\ "€"</c:formatCode>
                <c:ptCount val="9"/>
                <c:pt idx="0">
                  <c:v>522</c:v>
                </c:pt>
                <c:pt idx="1">
                  <c:v>6000</c:v>
                </c:pt>
                <c:pt idx="2">
                  <c:v>9332.31</c:v>
                </c:pt>
                <c:pt idx="3">
                  <c:v>3551.83</c:v>
                </c:pt>
                <c:pt idx="4">
                  <c:v>1520.2</c:v>
                </c:pt>
                <c:pt idx="5">
                  <c:v>5221</c:v>
                </c:pt>
                <c:pt idx="6">
                  <c:v>3113</c:v>
                </c:pt>
                <c:pt idx="7">
                  <c:v>1141.18</c:v>
                </c:pt>
                <c:pt idx="8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3-4D1C-8D0C-900CE6505B7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90486</xdr:rowOff>
    </xdr:from>
    <xdr:to>
      <xdr:col>10</xdr:col>
      <xdr:colOff>19049</xdr:colOff>
      <xdr:row>24</xdr:row>
      <xdr:rowOff>133350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5EDB75C-411D-5F89-B5E7-011E2A76AB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19051</xdr:colOff>
      <xdr:row>25</xdr:row>
      <xdr:rowOff>109537</xdr:rowOff>
    </xdr:from>
    <xdr:to>
      <xdr:col>10</xdr:col>
      <xdr:colOff>38101</xdr:colOff>
      <xdr:row>52</xdr:row>
      <xdr:rowOff>85725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83E9B0CA-72AD-3919-A671-6DAA27EADD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2C6C0-68C8-4B26-BABC-A4A8D4937199}">
  <dimension ref="A1:F52"/>
  <sheetViews>
    <sheetView tabSelected="1" workbookViewId="0">
      <selection activeCell="L40" sqref="L40"/>
    </sheetView>
  </sheetViews>
  <sheetFormatPr baseColWidth="10" defaultColWidth="29.42578125" defaultRowHeight="15" x14ac:dyDescent="0.25"/>
  <cols>
    <col min="1" max="1" width="21.7109375" customWidth="1"/>
    <col min="2" max="2" width="43" customWidth="1"/>
    <col min="3" max="3" width="25.42578125" customWidth="1"/>
    <col min="4" max="4" width="21" customWidth="1"/>
    <col min="5" max="5" width="16.28515625" customWidth="1"/>
    <col min="6" max="6" width="25.85546875" customWidth="1"/>
  </cols>
  <sheetData>
    <row r="1" spans="1:6" x14ac:dyDescent="0.25">
      <c r="A1" s="1" t="s">
        <v>17</v>
      </c>
      <c r="B1" s="1" t="s">
        <v>0</v>
      </c>
      <c r="C1" s="1" t="s">
        <v>1</v>
      </c>
      <c r="D1" s="1" t="s">
        <v>19</v>
      </c>
      <c r="E1" s="6" t="s">
        <v>20</v>
      </c>
      <c r="F1" s="6" t="s">
        <v>21</v>
      </c>
    </row>
    <row r="2" spans="1:6" x14ac:dyDescent="0.25">
      <c r="A2" s="2"/>
      <c r="B2" s="2"/>
      <c r="C2" s="2"/>
      <c r="D2" s="2"/>
    </row>
    <row r="3" spans="1:6" x14ac:dyDescent="0.25">
      <c r="A3" s="1" t="s">
        <v>5</v>
      </c>
      <c r="B3" s="3" t="s">
        <v>2</v>
      </c>
      <c r="C3" s="8">
        <v>522</v>
      </c>
      <c r="D3" s="10">
        <f>C3/C$24</f>
        <v>1.4745129587656121E-2</v>
      </c>
      <c r="F3" s="12">
        <v>45764</v>
      </c>
    </row>
    <row r="4" spans="1:6" x14ac:dyDescent="0.25">
      <c r="A4" s="2"/>
      <c r="B4" s="3" t="s">
        <v>3</v>
      </c>
      <c r="C4" s="8">
        <v>5500</v>
      </c>
      <c r="D4" s="10">
        <f t="shared" ref="D4:D24" si="0">C4/C$24</f>
        <v>0.15536056078948021</v>
      </c>
      <c r="F4" s="12">
        <v>45764</v>
      </c>
    </row>
    <row r="5" spans="1:6" x14ac:dyDescent="0.25">
      <c r="A5" s="2"/>
      <c r="B5" s="3" t="s">
        <v>6</v>
      </c>
      <c r="C5" s="8">
        <v>500</v>
      </c>
      <c r="D5" s="10">
        <f t="shared" si="0"/>
        <v>1.41236873444982E-2</v>
      </c>
      <c r="F5" s="12">
        <v>45764</v>
      </c>
    </row>
    <row r="6" spans="1:6" x14ac:dyDescent="0.25">
      <c r="A6" s="2"/>
      <c r="B6" s="3" t="s">
        <v>7</v>
      </c>
      <c r="C6" s="8">
        <v>3551.83</v>
      </c>
      <c r="D6" s="10">
        <f t="shared" si="0"/>
        <v>0.10032987284161808</v>
      </c>
      <c r="F6" s="12">
        <v>45764</v>
      </c>
    </row>
    <row r="7" spans="1:6" x14ac:dyDescent="0.25">
      <c r="A7" s="2"/>
      <c r="B7" s="3" t="s">
        <v>22</v>
      </c>
      <c r="C7" s="8">
        <v>7111.25</v>
      </c>
      <c r="D7" s="10">
        <f t="shared" si="0"/>
        <v>0.20087414325712566</v>
      </c>
      <c r="F7" s="12">
        <v>45764</v>
      </c>
    </row>
    <row r="8" spans="1:6" x14ac:dyDescent="0.25">
      <c r="A8" s="2"/>
      <c r="B8" s="3" t="s">
        <v>24</v>
      </c>
      <c r="C8" s="8">
        <v>1520.2</v>
      </c>
      <c r="D8" s="10">
        <f t="shared" si="0"/>
        <v>4.2941659002212328E-2</v>
      </c>
      <c r="F8" s="12">
        <v>45764</v>
      </c>
    </row>
    <row r="9" spans="1:6" x14ac:dyDescent="0.25">
      <c r="A9" s="2"/>
      <c r="B9" s="4" t="s">
        <v>4</v>
      </c>
      <c r="C9" s="9">
        <f>SUM(C3:C8)</f>
        <v>18705.280000000002</v>
      </c>
      <c r="D9" s="11">
        <f t="shared" si="0"/>
        <v>0.52837505282259067</v>
      </c>
      <c r="F9" s="12"/>
    </row>
    <row r="10" spans="1:6" x14ac:dyDescent="0.25">
      <c r="A10" s="2"/>
      <c r="B10" s="2"/>
      <c r="C10" s="2"/>
      <c r="D10" s="10"/>
    </row>
    <row r="11" spans="1:6" x14ac:dyDescent="0.25">
      <c r="A11" s="1" t="s">
        <v>9</v>
      </c>
      <c r="B11" s="5" t="s">
        <v>10</v>
      </c>
      <c r="C11" s="8">
        <v>5221</v>
      </c>
      <c r="D11" s="10">
        <f t="shared" si="0"/>
        <v>0.14747954325125021</v>
      </c>
      <c r="F11" s="12">
        <v>45764</v>
      </c>
    </row>
    <row r="12" spans="1:6" x14ac:dyDescent="0.25">
      <c r="A12" s="2"/>
      <c r="B12" s="5" t="s">
        <v>11</v>
      </c>
      <c r="C12" s="8">
        <v>3113</v>
      </c>
      <c r="D12" s="10">
        <f t="shared" si="0"/>
        <v>8.7934077406845793E-2</v>
      </c>
      <c r="F12" s="12">
        <v>45764</v>
      </c>
    </row>
    <row r="13" spans="1:6" x14ac:dyDescent="0.25">
      <c r="A13" s="2"/>
      <c r="B13" s="4" t="s">
        <v>4</v>
      </c>
      <c r="C13" s="9">
        <f>SUM(C11:C12)</f>
        <v>8334</v>
      </c>
      <c r="D13" s="11">
        <f t="shared" si="0"/>
        <v>0.23541362065809601</v>
      </c>
    </row>
    <row r="14" spans="1:6" x14ac:dyDescent="0.25">
      <c r="A14" s="2"/>
      <c r="B14" s="2"/>
      <c r="C14" s="2"/>
      <c r="D14" s="10"/>
    </row>
    <row r="15" spans="1:6" x14ac:dyDescent="0.25">
      <c r="A15" s="1" t="s">
        <v>13</v>
      </c>
      <c r="B15" s="3" t="s">
        <v>12</v>
      </c>
      <c r="C15" s="9">
        <v>1141.18</v>
      </c>
      <c r="D15" s="10">
        <f t="shared" si="0"/>
        <v>3.2235339047588914E-2</v>
      </c>
      <c r="E15" s="7">
        <v>1000</v>
      </c>
      <c r="F15" s="12">
        <v>45764</v>
      </c>
    </row>
    <row r="16" spans="1:6" x14ac:dyDescent="0.25">
      <c r="A16" s="2"/>
      <c r="B16" s="2"/>
      <c r="C16" s="2"/>
      <c r="D16" s="10"/>
    </row>
    <row r="17" spans="1:6" x14ac:dyDescent="0.25">
      <c r="A17" s="1" t="s">
        <v>14</v>
      </c>
      <c r="B17" s="3" t="s">
        <v>18</v>
      </c>
      <c r="C17" s="8">
        <v>1000</v>
      </c>
      <c r="D17" s="10">
        <f t="shared" si="0"/>
        <v>2.82473746889964E-2</v>
      </c>
      <c r="F17" s="12">
        <v>45764</v>
      </c>
    </row>
    <row r="18" spans="1:6" x14ac:dyDescent="0.25">
      <c r="A18" s="2"/>
      <c r="B18" s="3" t="s">
        <v>23</v>
      </c>
      <c r="C18" s="8">
        <v>1221.06</v>
      </c>
      <c r="D18" s="10">
        <f t="shared" si="0"/>
        <v>3.4491739337745943E-2</v>
      </c>
      <c r="F18" s="12">
        <v>45764</v>
      </c>
    </row>
    <row r="19" spans="1:6" x14ac:dyDescent="0.25">
      <c r="A19" s="2"/>
      <c r="B19" s="1" t="s">
        <v>4</v>
      </c>
      <c r="C19" s="9">
        <f>SUM(C17:C18)</f>
        <v>2221.06</v>
      </c>
      <c r="D19" s="11">
        <f t="shared" si="0"/>
        <v>6.2739114026742343E-2</v>
      </c>
    </row>
    <row r="20" spans="1:6" x14ac:dyDescent="0.25">
      <c r="A20" s="2"/>
      <c r="B20" s="2"/>
      <c r="C20" s="2"/>
      <c r="D20" s="10"/>
    </row>
    <row r="21" spans="1:6" x14ac:dyDescent="0.25">
      <c r="A21" s="1" t="s">
        <v>15</v>
      </c>
      <c r="B21" s="5" t="s">
        <v>16</v>
      </c>
      <c r="C21" s="9">
        <v>5000</v>
      </c>
      <c r="D21" s="11">
        <f t="shared" si="0"/>
        <v>0.14123687344498201</v>
      </c>
      <c r="F21" s="12">
        <v>45764</v>
      </c>
    </row>
    <row r="22" spans="1:6" x14ac:dyDescent="0.25">
      <c r="A22" s="2"/>
      <c r="B22" s="2"/>
      <c r="C22" s="2"/>
      <c r="D22" s="10"/>
    </row>
    <row r="23" spans="1:6" x14ac:dyDescent="0.25">
      <c r="A23" s="2"/>
      <c r="B23" s="2"/>
      <c r="C23" s="2"/>
      <c r="D23" s="10"/>
    </row>
    <row r="24" spans="1:6" x14ac:dyDescent="0.25">
      <c r="A24" s="1" t="s">
        <v>4</v>
      </c>
      <c r="B24" s="2"/>
      <c r="C24" s="9">
        <f>SUM(C9,C13,C15,C19,C21)</f>
        <v>35401.520000000004</v>
      </c>
      <c r="D24" s="10">
        <f t="shared" si="0"/>
        <v>1</v>
      </c>
    </row>
    <row r="28" spans="1:6" x14ac:dyDescent="0.25">
      <c r="A28" s="18" t="s">
        <v>25</v>
      </c>
      <c r="B28" s="16" t="s">
        <v>33</v>
      </c>
      <c r="C28" s="16" t="s">
        <v>34</v>
      </c>
      <c r="D28" s="15" t="s">
        <v>36</v>
      </c>
      <c r="E28" s="15" t="s">
        <v>35</v>
      </c>
    </row>
    <row r="29" spans="1:6" x14ac:dyDescent="0.25">
      <c r="A29" s="5" t="s">
        <v>26</v>
      </c>
      <c r="B29" s="14">
        <v>120000</v>
      </c>
      <c r="C29" s="17">
        <f>B29/B$38</f>
        <v>0.75756848797915577</v>
      </c>
    </row>
    <row r="30" spans="1:6" x14ac:dyDescent="0.25">
      <c r="A30" s="5" t="s">
        <v>27</v>
      </c>
      <c r="B30" s="14">
        <v>3000</v>
      </c>
      <c r="C30" s="17">
        <f t="shared" ref="C30:C36" si="1">B30/B$38</f>
        <v>1.8939212199478896E-2</v>
      </c>
    </row>
    <row r="31" spans="1:6" x14ac:dyDescent="0.25">
      <c r="A31" s="5" t="s">
        <v>28</v>
      </c>
      <c r="B31" s="14">
        <f>C3</f>
        <v>522</v>
      </c>
      <c r="C31" s="17">
        <f t="shared" si="1"/>
        <v>3.2954229227093279E-3</v>
      </c>
      <c r="D31" s="17">
        <f>B31/C$24</f>
        <v>1.4745129587656121E-2</v>
      </c>
      <c r="E31" s="19">
        <v>0.02</v>
      </c>
    </row>
    <row r="32" spans="1:6" x14ac:dyDescent="0.25">
      <c r="A32" s="5" t="s">
        <v>29</v>
      </c>
      <c r="B32" s="14">
        <f>C4+C5</f>
        <v>6000</v>
      </c>
      <c r="C32" s="17">
        <f t="shared" si="1"/>
        <v>3.7878424398957791E-2</v>
      </c>
      <c r="D32" s="17">
        <f t="shared" ref="D32:D36" si="2">B32/C$24</f>
        <v>0.16948424813397842</v>
      </c>
      <c r="E32" s="19">
        <v>0.15</v>
      </c>
    </row>
    <row r="33" spans="1:5" x14ac:dyDescent="0.25">
      <c r="A33" s="5" t="s">
        <v>30</v>
      </c>
      <c r="B33" s="14">
        <f>C17</f>
        <v>1000</v>
      </c>
      <c r="C33" s="17">
        <f t="shared" si="1"/>
        <v>6.3130707331596316E-3</v>
      </c>
      <c r="D33" s="17">
        <f t="shared" si="2"/>
        <v>2.82473746889964E-2</v>
      </c>
      <c r="E33" s="19">
        <v>0.03</v>
      </c>
    </row>
    <row r="34" spans="1:5" x14ac:dyDescent="0.25">
      <c r="A34" s="5" t="s">
        <v>31</v>
      </c>
      <c r="B34" s="14">
        <f>C6+C7+C8+C11+C12+C18</f>
        <v>21738.34</v>
      </c>
      <c r="C34" s="17">
        <f t="shared" si="1"/>
        <v>0.13723567804147335</v>
      </c>
      <c r="D34" s="17">
        <f t="shared" si="2"/>
        <v>0.61405103509679804</v>
      </c>
      <c r="E34" s="19">
        <v>0.6</v>
      </c>
    </row>
    <row r="35" spans="1:5" x14ac:dyDescent="0.25">
      <c r="A35" s="5" t="s">
        <v>32</v>
      </c>
      <c r="B35" s="14">
        <f>C21</f>
        <v>5000</v>
      </c>
      <c r="C35" s="17">
        <f t="shared" si="1"/>
        <v>3.1565353665798157E-2</v>
      </c>
      <c r="D35" s="17">
        <f t="shared" si="2"/>
        <v>0.14123687344498201</v>
      </c>
      <c r="E35" s="19">
        <v>0.17</v>
      </c>
    </row>
    <row r="36" spans="1:5" x14ac:dyDescent="0.25">
      <c r="A36" s="5" t="s">
        <v>12</v>
      </c>
      <c r="B36" s="14">
        <f>C15</f>
        <v>1141.18</v>
      </c>
      <c r="C36" s="17">
        <f t="shared" si="1"/>
        <v>7.2043500592671086E-3</v>
      </c>
      <c r="D36" s="17">
        <f t="shared" si="2"/>
        <v>3.2235339047588914E-2</v>
      </c>
      <c r="E36" s="19">
        <v>0.03</v>
      </c>
    </row>
    <row r="38" spans="1:5" x14ac:dyDescent="0.25">
      <c r="A38" s="6" t="s">
        <v>4</v>
      </c>
      <c r="B38" s="14">
        <f>SUM(B29:B36)</f>
        <v>158401.51999999999</v>
      </c>
      <c r="C38" s="13"/>
    </row>
    <row r="39" spans="1:5" x14ac:dyDescent="0.25">
      <c r="A39" s="6"/>
      <c r="B39" s="14"/>
    </row>
    <row r="41" spans="1:5" x14ac:dyDescent="0.25">
      <c r="A41" s="15" t="s">
        <v>37</v>
      </c>
      <c r="B41" s="16" t="s">
        <v>33</v>
      </c>
    </row>
    <row r="42" spans="1:5" x14ac:dyDescent="0.25">
      <c r="A42" s="5" t="s">
        <v>2</v>
      </c>
      <c r="B42" s="13">
        <f>C3</f>
        <v>522</v>
      </c>
      <c r="D42" s="17">
        <f>B42/B$52</f>
        <v>1.4745129587656121E-2</v>
      </c>
    </row>
    <row r="43" spans="1:5" x14ac:dyDescent="0.25">
      <c r="A43" s="5" t="s">
        <v>38</v>
      </c>
      <c r="B43" s="13">
        <f>C4+C5</f>
        <v>6000</v>
      </c>
      <c r="D43" s="17">
        <f t="shared" ref="D43:D50" si="3">B43/B$52</f>
        <v>0.16948424813397842</v>
      </c>
    </row>
    <row r="44" spans="1:5" x14ac:dyDescent="0.25">
      <c r="A44" s="5" t="s">
        <v>39</v>
      </c>
      <c r="B44" s="13">
        <f>C7+C17+C18</f>
        <v>9332.31</v>
      </c>
      <c r="D44" s="17">
        <f t="shared" si="3"/>
        <v>0.26361325728386797</v>
      </c>
    </row>
    <row r="45" spans="1:5" x14ac:dyDescent="0.25">
      <c r="A45" s="5" t="s">
        <v>7</v>
      </c>
      <c r="B45" s="13">
        <f>C6</f>
        <v>3551.83</v>
      </c>
      <c r="D45" s="17">
        <f t="shared" si="3"/>
        <v>0.10032987284161808</v>
      </c>
    </row>
    <row r="46" spans="1:5" x14ac:dyDescent="0.25">
      <c r="A46" s="5" t="s">
        <v>8</v>
      </c>
      <c r="B46" s="13">
        <f>C8</f>
        <v>1520.2</v>
      </c>
      <c r="D46" s="17">
        <f t="shared" si="3"/>
        <v>4.2941659002212328E-2</v>
      </c>
    </row>
    <row r="47" spans="1:5" x14ac:dyDescent="0.25">
      <c r="A47" s="5" t="s">
        <v>10</v>
      </c>
      <c r="B47" s="13">
        <f>C11</f>
        <v>5221</v>
      </c>
      <c r="D47" s="17">
        <f t="shared" si="3"/>
        <v>0.14747954325125021</v>
      </c>
    </row>
    <row r="48" spans="1:5" x14ac:dyDescent="0.25">
      <c r="A48" s="5" t="s">
        <v>11</v>
      </c>
      <c r="B48" s="13">
        <f>C12</f>
        <v>3113</v>
      </c>
      <c r="D48" s="17">
        <f t="shared" si="3"/>
        <v>8.7934077406845793E-2</v>
      </c>
    </row>
    <row r="49" spans="1:4" x14ac:dyDescent="0.25">
      <c r="A49" s="5" t="s">
        <v>12</v>
      </c>
      <c r="B49" s="13">
        <f>C15</f>
        <v>1141.18</v>
      </c>
      <c r="D49" s="17">
        <f t="shared" si="3"/>
        <v>3.2235339047588914E-2</v>
      </c>
    </row>
    <row r="50" spans="1:4" x14ac:dyDescent="0.25">
      <c r="A50" s="5" t="s">
        <v>40</v>
      </c>
      <c r="B50" s="13">
        <f>C21</f>
        <v>5000</v>
      </c>
      <c r="D50" s="17">
        <f t="shared" si="3"/>
        <v>0.14123687344498201</v>
      </c>
    </row>
    <row r="51" spans="1:4" x14ac:dyDescent="0.25">
      <c r="A51" s="2"/>
    </row>
    <row r="52" spans="1:4" x14ac:dyDescent="0.25">
      <c r="A52" s="1" t="s">
        <v>4</v>
      </c>
      <c r="B52" s="13">
        <f>SUM(B42:B50)</f>
        <v>35401.520000000004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Scouarnec</dc:creator>
  <cp:lastModifiedBy>Damien Scouarnec</cp:lastModifiedBy>
  <dcterms:created xsi:type="dcterms:W3CDTF">2025-04-21T08:35:18Z</dcterms:created>
  <dcterms:modified xsi:type="dcterms:W3CDTF">2025-04-21T10:12:02Z</dcterms:modified>
</cp:coreProperties>
</file>