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2c07d7220bc177f9/SiteWeb/Financeperso.fr/documents/"/>
    </mc:Choice>
  </mc:AlternateContent>
  <xr:revisionPtr revIDLastSave="133" documentId="11_7A83D51E2D8F62979BBA740EDADE4645A23B2115" xr6:coauthVersionLast="47" xr6:coauthVersionMax="47" xr10:uidLastSave="{7D49A132-21AA-4390-8013-85C9BD57C340}"/>
  <bookViews>
    <workbookView xWindow="-120" yWindow="-120" windowWidth="38640" windowHeight="21120" xr2:uid="{00000000-000D-0000-FFFF-FFFF00000000}"/>
  </bookViews>
  <sheets>
    <sheet name="Feuil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5" i="1" l="1"/>
  <c r="D46" i="1"/>
  <c r="D47" i="1"/>
  <c r="D48" i="1"/>
  <c r="D44" i="1"/>
  <c r="B50" i="1"/>
  <c r="B48" i="1"/>
  <c r="B47" i="1"/>
  <c r="B46" i="1"/>
  <c r="B45" i="1"/>
  <c r="B44" i="1"/>
  <c r="B36" i="1"/>
  <c r="B35" i="1"/>
  <c r="D35" i="1" s="1"/>
  <c r="B34" i="1"/>
  <c r="D34" i="1" s="1"/>
  <c r="B33" i="1"/>
  <c r="D33" i="1" s="1"/>
  <c r="B32" i="1"/>
  <c r="B39" i="1" s="1"/>
  <c r="C19" i="1"/>
  <c r="C10" i="1"/>
  <c r="C5" i="1"/>
  <c r="C21" i="1" s="1"/>
  <c r="D37" i="1" s="1"/>
  <c r="D36" i="1" l="1"/>
  <c r="D32" i="1"/>
  <c r="C31" i="1"/>
  <c r="C34" i="1"/>
  <c r="C35" i="1"/>
  <c r="C36" i="1"/>
  <c r="C37" i="1"/>
  <c r="C30" i="1"/>
  <c r="C33" i="1"/>
  <c r="C32" i="1"/>
  <c r="C26" i="1"/>
  <c r="D21" i="1"/>
  <c r="D4" i="1"/>
  <c r="D18" i="1"/>
  <c r="D17" i="1"/>
  <c r="D16" i="1"/>
  <c r="D15" i="1"/>
  <c r="D12" i="1"/>
  <c r="D3" i="1"/>
  <c r="D9" i="1"/>
  <c r="D8" i="1"/>
  <c r="D7" i="1"/>
  <c r="D10" i="1"/>
  <c r="D19" i="1"/>
  <c r="D5" i="1"/>
</calcChain>
</file>

<file path=xl/sharedStrings.xml><?xml version="1.0" encoding="utf-8"?>
<sst xmlns="http://schemas.openxmlformats.org/spreadsheetml/2006/main" count="49" uniqueCount="40">
  <si>
    <t>Etablissement</t>
  </si>
  <si>
    <t>Compte</t>
  </si>
  <si>
    <t>Date MàJ</t>
  </si>
  <si>
    <t>ACTIF</t>
  </si>
  <si>
    <t>Crédit agricole</t>
  </si>
  <si>
    <t>Compte courant</t>
  </si>
  <si>
    <t>Livret A</t>
  </si>
  <si>
    <t>TOTAL</t>
  </si>
  <si>
    <t>Boursobank</t>
  </si>
  <si>
    <t>PEA</t>
  </si>
  <si>
    <t>Assurance vie 1</t>
  </si>
  <si>
    <t>Amundi</t>
  </si>
  <si>
    <t>PEE</t>
  </si>
  <si>
    <t>Linxea</t>
  </si>
  <si>
    <t>Assurance vie 2 - Spirit 2 - ETF Bourse</t>
  </si>
  <si>
    <t>Assurance vie 2 - Spirit 2 - SCPI</t>
  </si>
  <si>
    <t>Assurance vie 2 - Spirit 2 - Or</t>
  </si>
  <si>
    <t>TOTAL Actif</t>
  </si>
  <si>
    <t>PASSIF</t>
  </si>
  <si>
    <t>Emprunt personnel</t>
  </si>
  <si>
    <t>Montant</t>
  </si>
  <si>
    <t>Part des actifs</t>
  </si>
  <si>
    <t>Assurance vie 2 - Spirit 2 - Fonds euros</t>
  </si>
  <si>
    <t>PATRIMOINE NET (hors RP)</t>
  </si>
  <si>
    <t>Patrimoine par actif</t>
  </si>
  <si>
    <t>Résidence principale</t>
  </si>
  <si>
    <t>Répartition</t>
  </si>
  <si>
    <t>Répartition (hors RP et voiture)</t>
  </si>
  <si>
    <t>Voiture</t>
  </si>
  <si>
    <t>Cash</t>
  </si>
  <si>
    <t>Epargne sécurisée</t>
  </si>
  <si>
    <t>Bourse</t>
  </si>
  <si>
    <t>Immobilier (SCPI)</t>
  </si>
  <si>
    <t>Or</t>
  </si>
  <si>
    <t>Crypto</t>
  </si>
  <si>
    <t>PATRIMOINE TOTAL</t>
  </si>
  <si>
    <t>Objectif répartition</t>
  </si>
  <si>
    <t>Partrimoine par type de support</t>
  </si>
  <si>
    <t>Livret bancaire</t>
  </si>
  <si>
    <t>Assurance vie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</si>
</sst>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40C]"/>
    <numFmt numFmtId="165" formatCode="[$-40C]d\ mmmm\ yyyy"/>
    <numFmt numFmtId="170" formatCode="#,##0.00\ &quot;€&quot;"/>
  </numFmts>
  <fonts count="8" x14ac:knownFonts="1">
    <font>
      <sz val="11"/>
      <color theme="1"/>
      <name val="Aptos Narrow"/>
    </font>
    <font>
      <sz val="11"/>
      <color theme="1"/>
      <name val="Aptos Narrow"/>
    </font>
    <font>
      <b/>
      <sz val="11"/>
      <color theme="1"/>
      <name val="Aptos Narrow"/>
    </font>
    <font>
      <i/>
      <sz val="11"/>
      <color theme="1"/>
      <name val="Aptos Narrow"/>
    </font>
    <font>
      <sz val="11"/>
      <color theme="1"/>
      <name val="Aptos Narrow"/>
      <family val="2"/>
    </font>
    <font>
      <b/>
      <sz val="10"/>
      <color theme="1"/>
      <name val="Arial"/>
      <family val="2"/>
    </font>
    <font>
      <b/>
      <sz val="11"/>
      <color theme="1"/>
      <name val="Aptos Narrow"/>
      <family val="2"/>
    </font>
    <font>
      <b/>
      <sz val="11"/>
      <color theme="9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5117038483843"/>
        <bgColor indexed="65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10" fontId="0" fillId="0" borderId="0" xfId="0" applyNumberFormat="1" applyAlignment="1">
      <alignment horizontal="center"/>
    </xf>
    <xf numFmtId="10" fontId="0" fillId="0" borderId="0" xfId="1" applyNumberFormat="1" applyFont="1" applyAlignment="1">
      <alignment horizontal="center"/>
    </xf>
    <xf numFmtId="10" fontId="0" fillId="0" borderId="0" xfId="0" applyNumberFormat="1"/>
    <xf numFmtId="164" fontId="2" fillId="2" borderId="0" xfId="0" applyNumberFormat="1" applyFont="1" applyFill="1" applyAlignment="1">
      <alignment horizontal="center"/>
    </xf>
    <xf numFmtId="164" fontId="0" fillId="0" borderId="0" xfId="0" applyNumberFormat="1"/>
    <xf numFmtId="165" fontId="0" fillId="0" borderId="0" xfId="0" applyNumberFormat="1" applyAlignment="1">
      <alignment horizontal="center"/>
    </xf>
    <xf numFmtId="165" fontId="0" fillId="0" borderId="0" xfId="0" applyNumberFormat="1"/>
    <xf numFmtId="0" fontId="0" fillId="0" borderId="0" xfId="0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70" fontId="0" fillId="0" borderId="0" xfId="0" applyNumberFormat="1" applyAlignment="1">
      <alignment horizontal="center"/>
    </xf>
    <xf numFmtId="164" fontId="2" fillId="0" borderId="0" xfId="0" applyNumberFormat="1" applyFont="1" applyFill="1" applyAlignment="1">
      <alignment horizontal="center"/>
    </xf>
    <xf numFmtId="10" fontId="0" fillId="0" borderId="0" xfId="1" applyNumberFormat="1" applyFont="1" applyBorder="1" applyAlignment="1">
      <alignment horizontal="center"/>
    </xf>
    <xf numFmtId="9" fontId="7" fillId="0" borderId="0" xfId="1" applyFont="1" applyAlignment="1">
      <alignment horizontal="center"/>
    </xf>
    <xf numFmtId="164" fontId="0" fillId="0" borderId="0" xfId="0" applyNumberFormat="1" applyAlignment="1">
      <alignment horizontal="center"/>
    </xf>
  </cellXfs>
  <cellStyles count="2">
    <cellStyle name="Normal" xfId="0" builtinId="0"/>
    <cellStyle name="Pourcentage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Répartition patrimoine financier par actif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2"/>
          <c:order val="2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Feuil1!$A$32:$A$37</c:f>
              <c:strCache>
                <c:ptCount val="6"/>
                <c:pt idx="0">
                  <c:v>Cash</c:v>
                </c:pt>
                <c:pt idx="1">
                  <c:v>Epargne sécurisée</c:v>
                </c:pt>
                <c:pt idx="2">
                  <c:v>Bourse</c:v>
                </c:pt>
                <c:pt idx="3">
                  <c:v>Immobilier (SCPI)</c:v>
                </c:pt>
                <c:pt idx="4">
                  <c:v>Or</c:v>
                </c:pt>
                <c:pt idx="5">
                  <c:v>Crypto</c:v>
                </c:pt>
              </c:strCache>
            </c:strRef>
          </c:cat>
          <c:val>
            <c:numRef>
              <c:f>Feuil1!$D$32:$D$37</c:f>
              <c:numCache>
                <c:formatCode>0.00%</c:formatCode>
                <c:ptCount val="6"/>
                <c:pt idx="0">
                  <c:v>0.31871838111298484</c:v>
                </c:pt>
                <c:pt idx="1">
                  <c:v>0.22765598650927488</c:v>
                </c:pt>
                <c:pt idx="2">
                  <c:v>0.25295109612141653</c:v>
                </c:pt>
                <c:pt idx="3">
                  <c:v>4.2158516020236091E-2</c:v>
                </c:pt>
                <c:pt idx="4">
                  <c:v>8.4317032040472171E-3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CCE-43F0-8065-9711A26675C0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317500" algn="ctr" rotWithShape="0">
                        <a:prstClr val="black">
                          <a:alpha val="25000"/>
                        </a:prstClr>
                      </a:outerShdw>
                    </a:effectLst>
                  </c:spPr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317500" algn="ctr" rotWithShape="0">
                        <a:prstClr val="black">
                          <a:alpha val="25000"/>
                        </a:prstClr>
                      </a:outerShdw>
                    </a:effectLst>
                  </c:spPr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317500" algn="ctr" rotWithShape="0">
                        <a:prstClr val="black">
                          <a:alpha val="25000"/>
                        </a:prstClr>
                      </a:outerShdw>
                    </a:effectLst>
                  </c:spPr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317500" algn="ctr" rotWithShape="0">
                        <a:prstClr val="black">
                          <a:alpha val="25000"/>
                        </a:prstClr>
                      </a:outerShdw>
                    </a:effectLst>
                  </c:spPr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>
                      <a:noFill/>
                    </a:ln>
                    <a:effectLst>
                      <a:outerShdw blurRad="317500" algn="ctr" rotWithShape="0">
                        <a:prstClr val="black">
                          <a:alpha val="25000"/>
                        </a:prstClr>
                      </a:outerShdw>
                    </a:effectLst>
                  </c:spPr>
                </c:dPt>
                <c:dPt>
                  <c:idx val="5"/>
                  <c:bubble3D val="0"/>
                  <c:spPr>
                    <a:solidFill>
                      <a:schemeClr val="accent6"/>
                    </a:solidFill>
                    <a:ln>
                      <a:noFill/>
                    </a:ln>
                    <a:effectLst>
                      <a:outerShdw blurRad="317500" algn="ctr" rotWithShape="0">
                        <a:prstClr val="black">
                          <a:alpha val="25000"/>
                        </a:prstClr>
                      </a:outerShdw>
                    </a:effectLst>
                  </c:spPr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fr-FR"/>
                    </a:p>
                  </c:txPr>
                  <c:dLblPos val="inEnd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 cap="flat" cmpd="sng" algn="ctr">
                        <a:solidFill>
                          <a:schemeClr val="dk1">
                            <a:lumMod val="35000"/>
                            <a:lumOff val="65000"/>
                          </a:schemeClr>
                        </a:solidFill>
                        <a:round/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Feuil1!$A$32:$A$37</c15:sqref>
                        </c15:formulaRef>
                      </c:ext>
                    </c:extLst>
                    <c:strCache>
                      <c:ptCount val="6"/>
                      <c:pt idx="0">
                        <c:v>Cash</c:v>
                      </c:pt>
                      <c:pt idx="1">
                        <c:v>Epargne sécurisée</c:v>
                      </c:pt>
                      <c:pt idx="2">
                        <c:v>Bourse</c:v>
                      </c:pt>
                      <c:pt idx="3">
                        <c:v>Immobilier (SCPI)</c:v>
                      </c:pt>
                      <c:pt idx="4">
                        <c:v>Or</c:v>
                      </c:pt>
                      <c:pt idx="5">
                        <c:v>Crypto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Feuil1!$B$32:$B$37</c15:sqref>
                        </c15:formulaRef>
                      </c:ext>
                    </c:extLst>
                    <c:numCache>
                      <c:formatCode>#\ ##0.00\ "€"</c:formatCode>
                      <c:ptCount val="6"/>
                      <c:pt idx="0">
                        <c:v>3780</c:v>
                      </c:pt>
                      <c:pt idx="1">
                        <c:v>2700</c:v>
                      </c:pt>
                      <c:pt idx="2">
                        <c:v>3000</c:v>
                      </c:pt>
                      <c:pt idx="3">
                        <c:v>500</c:v>
                      </c:pt>
                      <c:pt idx="4">
                        <c:v>100</c:v>
                      </c:pt>
                      <c:pt idx="5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0CCE-43F0-8065-9711A26675C0}"/>
                  </c:ext>
                </c:extLst>
              </c15:ser>
            </c15:filteredPieSeries>
            <c15:filteredPieSeries>
              <c15:ser>
                <c:idx val="1"/>
                <c:order val="1"/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317500" algn="ctr" rotWithShape="0">
                        <a:prstClr val="black">
                          <a:alpha val="25000"/>
                        </a:prstClr>
                      </a:outerShdw>
                    </a:effectLst>
                  </c:spPr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317500" algn="ctr" rotWithShape="0">
                        <a:prstClr val="black">
                          <a:alpha val="25000"/>
                        </a:prstClr>
                      </a:outerShdw>
                    </a:effectLst>
                  </c:spPr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317500" algn="ctr" rotWithShape="0">
                        <a:prstClr val="black">
                          <a:alpha val="25000"/>
                        </a:prstClr>
                      </a:outerShdw>
                    </a:effectLst>
                  </c:spPr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317500" algn="ctr" rotWithShape="0">
                        <a:prstClr val="black">
                          <a:alpha val="25000"/>
                        </a:prstClr>
                      </a:outerShdw>
                    </a:effectLst>
                  </c:spPr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>
                      <a:noFill/>
                    </a:ln>
                    <a:effectLst>
                      <a:outerShdw blurRad="317500" algn="ctr" rotWithShape="0">
                        <a:prstClr val="black">
                          <a:alpha val="25000"/>
                        </a:prstClr>
                      </a:outerShdw>
                    </a:effectLst>
                  </c:spPr>
                </c:dPt>
                <c:dPt>
                  <c:idx val="5"/>
                  <c:bubble3D val="0"/>
                  <c:spPr>
                    <a:solidFill>
                      <a:schemeClr val="accent6"/>
                    </a:solidFill>
                    <a:ln>
                      <a:noFill/>
                    </a:ln>
                    <a:effectLst>
                      <a:outerShdw blurRad="317500" algn="ctr" rotWithShape="0">
                        <a:prstClr val="black">
                          <a:alpha val="25000"/>
                        </a:prstClr>
                      </a:outerShdw>
                    </a:effectLst>
                  </c:spPr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fr-FR"/>
                    </a:p>
                  </c:txPr>
                  <c:dLblPos val="inEnd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 cap="flat" cmpd="sng" algn="ctr">
                        <a:solidFill>
                          <a:schemeClr val="dk1">
                            <a:lumMod val="35000"/>
                            <a:lumOff val="65000"/>
                          </a:schemeClr>
                        </a:solidFill>
                        <a:round/>
                      </a:ln>
                      <a:effectLst/>
                    </c:spPr>
                  </c:leaderLines>
                  <c:extLst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Feuil1!$A$32:$A$37</c15:sqref>
                        </c15:formulaRef>
                      </c:ext>
                    </c:extLst>
                    <c:strCache>
                      <c:ptCount val="6"/>
                      <c:pt idx="0">
                        <c:v>Cash</c:v>
                      </c:pt>
                      <c:pt idx="1">
                        <c:v>Epargne sécurisée</c:v>
                      </c:pt>
                      <c:pt idx="2">
                        <c:v>Bourse</c:v>
                      </c:pt>
                      <c:pt idx="3">
                        <c:v>Immobilier (SCPI)</c:v>
                      </c:pt>
                      <c:pt idx="4">
                        <c:v>Or</c:v>
                      </c:pt>
                      <c:pt idx="5">
                        <c:v>Crypto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Feuil1!$C$32:$C$37</c15:sqref>
                        </c15:formulaRef>
                      </c:ext>
                    </c:extLst>
                    <c:numCache>
                      <c:formatCode>0.00%</c:formatCode>
                      <c:ptCount val="6"/>
                      <c:pt idx="0">
                        <c:v>2.727666329917737E-2</c:v>
                      </c:pt>
                      <c:pt idx="1">
                        <c:v>1.9483330927983836E-2</c:v>
                      </c:pt>
                      <c:pt idx="2">
                        <c:v>2.1648145475537596E-2</c:v>
                      </c:pt>
                      <c:pt idx="3">
                        <c:v>3.6080242459229327E-3</c:v>
                      </c:pt>
                      <c:pt idx="4">
                        <c:v>7.2160484918458651E-4</c:v>
                      </c:pt>
                      <c:pt idx="5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0CCE-43F0-8065-9711A26675C0}"/>
                  </c:ext>
                </c:extLst>
              </c15:ser>
            </c15:filteredPieSeries>
          </c:ext>
        </c:extLst>
      </c:pie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Répartition patrimoinet financier par type de support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Feuil1!$A$44:$A$48</c:f>
              <c:strCache>
                <c:ptCount val="5"/>
                <c:pt idx="0">
                  <c:v>Compte courant</c:v>
                </c:pt>
                <c:pt idx="1">
                  <c:v>Livret bancaire</c:v>
                </c:pt>
                <c:pt idx="2">
                  <c:v>Assurance vie</c:v>
                </c:pt>
                <c:pt idx="3">
                  <c:v>PEA</c:v>
                </c:pt>
                <c:pt idx="4">
                  <c:v>PEE</c:v>
                </c:pt>
              </c:strCache>
            </c:strRef>
          </c:cat>
          <c:val>
            <c:numRef>
              <c:f>Feuil1!$B$44:$B$48</c:f>
              <c:numCache>
                <c:formatCode>#\ ##0.00\ [$€-40C]</c:formatCode>
                <c:ptCount val="5"/>
                <c:pt idx="0">
                  <c:v>3780</c:v>
                </c:pt>
                <c:pt idx="1">
                  <c:v>2500</c:v>
                </c:pt>
                <c:pt idx="2">
                  <c:v>3300</c:v>
                </c:pt>
                <c:pt idx="3">
                  <c:v>500</c:v>
                </c:pt>
                <c:pt idx="4">
                  <c:v>1780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B1-4041-9D01-E557BCF4720C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Feuil1!$A$44:$A$48</c:f>
              <c:strCache>
                <c:ptCount val="5"/>
                <c:pt idx="0">
                  <c:v>Compte courant</c:v>
                </c:pt>
                <c:pt idx="1">
                  <c:v>Livret bancaire</c:v>
                </c:pt>
                <c:pt idx="2">
                  <c:v>Assurance vie</c:v>
                </c:pt>
                <c:pt idx="3">
                  <c:v>PEA</c:v>
                </c:pt>
                <c:pt idx="4">
                  <c:v>PEE</c:v>
                </c:pt>
              </c:strCache>
            </c:strRef>
          </c:cat>
          <c:val>
            <c:numRef>
              <c:f>Feuil1!$C$44:$C$48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02B1-4041-9D01-E557BCF4720C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Feuil1!$A$44:$A$48</c:f>
              <c:strCache>
                <c:ptCount val="5"/>
                <c:pt idx="0">
                  <c:v>Compte courant</c:v>
                </c:pt>
                <c:pt idx="1">
                  <c:v>Livret bancaire</c:v>
                </c:pt>
                <c:pt idx="2">
                  <c:v>Assurance vie</c:v>
                </c:pt>
                <c:pt idx="3">
                  <c:v>PEA</c:v>
                </c:pt>
                <c:pt idx="4">
                  <c:v>PEE</c:v>
                </c:pt>
              </c:strCache>
            </c:strRef>
          </c:cat>
          <c:val>
            <c:numRef>
              <c:f>Feuil1!$D$44:$D$48</c:f>
              <c:numCache>
                <c:formatCode>0.00%</c:formatCode>
                <c:ptCount val="5"/>
                <c:pt idx="0">
                  <c:v>0.31871838111298484</c:v>
                </c:pt>
                <c:pt idx="1">
                  <c:v>0.21079258010118043</c:v>
                </c:pt>
                <c:pt idx="2">
                  <c:v>0.27824620573355818</c:v>
                </c:pt>
                <c:pt idx="3">
                  <c:v>4.2158516020236091E-2</c:v>
                </c:pt>
                <c:pt idx="4">
                  <c:v>0.15008431703204048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B1-4041-9D01-E557BCF4720C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1</xdr:row>
      <xdr:rowOff>123825</xdr:rowOff>
    </xdr:from>
    <xdr:to>
      <xdr:col>10</xdr:col>
      <xdr:colOff>276225</xdr:colOff>
      <xdr:row>23</xdr:row>
      <xdr:rowOff>161925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F4C5820E-8084-D3EC-3BEA-81447DBDD2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9525</xdr:colOff>
      <xdr:row>26</xdr:row>
      <xdr:rowOff>161925</xdr:rowOff>
    </xdr:from>
    <xdr:to>
      <xdr:col>10</xdr:col>
      <xdr:colOff>352425</xdr:colOff>
      <xdr:row>48</xdr:row>
      <xdr:rowOff>38100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24EA6937-CD9B-E34E-7E3A-7802120E56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workbookViewId="0">
      <selection activeCell="K16" sqref="K16"/>
    </sheetView>
  </sheetViews>
  <sheetFormatPr baseColWidth="10" defaultColWidth="28.28515625" defaultRowHeight="15" x14ac:dyDescent="0.25"/>
  <cols>
    <col min="1" max="1" width="31.42578125" style="2" customWidth="1"/>
    <col min="2" max="2" width="35.140625" style="2" customWidth="1"/>
    <col min="3" max="3" width="28.28515625" style="2"/>
    <col min="4" max="4" width="28.5703125" style="2" customWidth="1"/>
    <col min="5" max="5" width="20.140625" style="2" customWidth="1"/>
    <col min="6" max="16384" width="28.28515625" style="2"/>
  </cols>
  <sheetData>
    <row r="1" spans="1:6" s="1" customFormat="1" x14ac:dyDescent="0.25">
      <c r="A1" s="1" t="s">
        <v>0</v>
      </c>
      <c r="B1" s="1" t="s">
        <v>1</v>
      </c>
      <c r="C1" s="1" t="s">
        <v>20</v>
      </c>
      <c r="D1" s="1" t="s">
        <v>21</v>
      </c>
      <c r="F1" s="1" t="s">
        <v>2</v>
      </c>
    </row>
    <row r="2" spans="1:6" x14ac:dyDescent="0.25">
      <c r="A2" s="1" t="s">
        <v>3</v>
      </c>
    </row>
    <row r="3" spans="1:6" x14ac:dyDescent="0.25">
      <c r="A3" s="1" t="s">
        <v>4</v>
      </c>
      <c r="B3" s="3" t="s">
        <v>5</v>
      </c>
      <c r="C3" s="7">
        <v>3000</v>
      </c>
      <c r="D3" s="4">
        <f>C3/$C$21</f>
        <v>0.25295109612141653</v>
      </c>
      <c r="F3" s="9">
        <v>46213</v>
      </c>
    </row>
    <row r="4" spans="1:6" x14ac:dyDescent="0.25">
      <c r="A4" s="1"/>
      <c r="B4" s="3" t="s">
        <v>6</v>
      </c>
      <c r="C4" s="7">
        <v>2500</v>
      </c>
      <c r="D4" s="4">
        <f t="shared" ref="D4:D21" si="0">C4/$C$21</f>
        <v>0.21079258010118043</v>
      </c>
      <c r="F4" s="9">
        <v>46213</v>
      </c>
    </row>
    <row r="5" spans="1:6" x14ac:dyDescent="0.25">
      <c r="A5" s="1"/>
      <c r="B5" s="1" t="s">
        <v>7</v>
      </c>
      <c r="C5" s="7">
        <f>C3+C4</f>
        <v>5500</v>
      </c>
      <c r="D5" s="4">
        <f t="shared" si="0"/>
        <v>0.46374367622259699</v>
      </c>
      <c r="F5" s="10"/>
    </row>
    <row r="6" spans="1:6" x14ac:dyDescent="0.25">
      <c r="A6" s="1"/>
      <c r="C6" s="8"/>
      <c r="D6" s="6"/>
      <c r="F6" s="10"/>
    </row>
    <row r="7" spans="1:6" x14ac:dyDescent="0.25">
      <c r="A7" s="1" t="s">
        <v>8</v>
      </c>
      <c r="B7" s="3" t="s">
        <v>5</v>
      </c>
      <c r="C7" s="7">
        <v>780</v>
      </c>
      <c r="D7" s="4">
        <f t="shared" si="0"/>
        <v>6.5767284991568295E-2</v>
      </c>
      <c r="F7" s="9">
        <v>46213</v>
      </c>
    </row>
    <row r="8" spans="1:6" x14ac:dyDescent="0.25">
      <c r="A8" s="1"/>
      <c r="B8" s="3" t="s">
        <v>9</v>
      </c>
      <c r="C8" s="7">
        <v>500</v>
      </c>
      <c r="D8" s="4">
        <f t="shared" si="0"/>
        <v>4.2158516020236091E-2</v>
      </c>
      <c r="F8" s="9">
        <v>46213</v>
      </c>
    </row>
    <row r="9" spans="1:6" x14ac:dyDescent="0.25">
      <c r="A9" s="1"/>
      <c r="B9" s="3" t="s">
        <v>10</v>
      </c>
      <c r="C9" s="7">
        <v>2000</v>
      </c>
      <c r="D9" s="4">
        <f t="shared" si="0"/>
        <v>0.16863406408094436</v>
      </c>
      <c r="F9" s="9">
        <v>46213</v>
      </c>
    </row>
    <row r="10" spans="1:6" x14ac:dyDescent="0.25">
      <c r="A10" s="1"/>
      <c r="B10" s="1" t="s">
        <v>7</v>
      </c>
      <c r="C10" s="7">
        <f>C7+C8+C9</f>
        <v>3280</v>
      </c>
      <c r="D10" s="4">
        <f t="shared" si="0"/>
        <v>0.27655986509274871</v>
      </c>
      <c r="F10" s="10"/>
    </row>
    <row r="11" spans="1:6" x14ac:dyDescent="0.25">
      <c r="A11" s="1"/>
      <c r="C11" s="8"/>
      <c r="D11" s="6"/>
      <c r="F11" s="10"/>
    </row>
    <row r="12" spans="1:6" x14ac:dyDescent="0.25">
      <c r="A12" s="1" t="s">
        <v>11</v>
      </c>
      <c r="B12" s="3" t="s">
        <v>12</v>
      </c>
      <c r="C12" s="7">
        <v>1780</v>
      </c>
      <c r="D12" s="4">
        <f t="shared" si="0"/>
        <v>0.15008431703204048</v>
      </c>
      <c r="F12" s="9">
        <v>46213</v>
      </c>
    </row>
    <row r="13" spans="1:6" x14ac:dyDescent="0.25">
      <c r="A13" s="1"/>
      <c r="C13" s="17"/>
      <c r="D13" s="6"/>
      <c r="F13" s="10"/>
    </row>
    <row r="14" spans="1:6" x14ac:dyDescent="0.25">
      <c r="A14" s="1"/>
      <c r="C14" s="17"/>
      <c r="D14" s="6"/>
      <c r="F14" s="10"/>
    </row>
    <row r="15" spans="1:6" x14ac:dyDescent="0.25">
      <c r="A15" s="1" t="s">
        <v>13</v>
      </c>
      <c r="B15" s="3" t="s">
        <v>22</v>
      </c>
      <c r="C15" s="7">
        <v>200</v>
      </c>
      <c r="D15" s="4">
        <f t="shared" si="0"/>
        <v>1.6863406408094434E-2</v>
      </c>
      <c r="F15" s="9">
        <v>46213</v>
      </c>
    </row>
    <row r="16" spans="1:6" x14ac:dyDescent="0.25">
      <c r="A16" s="1"/>
      <c r="B16" s="3" t="s">
        <v>14</v>
      </c>
      <c r="C16" s="7">
        <v>500</v>
      </c>
      <c r="D16" s="4">
        <f t="shared" si="0"/>
        <v>4.2158516020236091E-2</v>
      </c>
      <c r="F16" s="9">
        <v>46213</v>
      </c>
    </row>
    <row r="17" spans="1:6" x14ac:dyDescent="0.25">
      <c r="A17" s="1"/>
      <c r="B17" s="3" t="s">
        <v>15</v>
      </c>
      <c r="C17" s="7">
        <v>500</v>
      </c>
      <c r="D17" s="4">
        <f t="shared" si="0"/>
        <v>4.2158516020236091E-2</v>
      </c>
      <c r="F17" s="9">
        <v>46213</v>
      </c>
    </row>
    <row r="18" spans="1:6" x14ac:dyDescent="0.25">
      <c r="A18" s="1"/>
      <c r="B18" s="3" t="s">
        <v>16</v>
      </c>
      <c r="C18" s="7">
        <v>100</v>
      </c>
      <c r="D18" s="4">
        <f t="shared" si="0"/>
        <v>8.4317032040472171E-3</v>
      </c>
      <c r="F18" s="9">
        <v>46213</v>
      </c>
    </row>
    <row r="19" spans="1:6" x14ac:dyDescent="0.25">
      <c r="A19" s="1"/>
      <c r="B19" s="1" t="s">
        <v>7</v>
      </c>
      <c r="C19" s="7">
        <f>C15+C16+C17+C18</f>
        <v>1300</v>
      </c>
      <c r="D19" s="4">
        <f t="shared" si="0"/>
        <v>0.10961214165261383</v>
      </c>
      <c r="F19" s="10"/>
    </row>
    <row r="20" spans="1:6" ht="14.25" customHeight="1" x14ac:dyDescent="0.25">
      <c r="A20" s="1"/>
      <c r="C20" s="8"/>
      <c r="D20" s="4"/>
      <c r="F20" s="10"/>
    </row>
    <row r="21" spans="1:6" x14ac:dyDescent="0.25">
      <c r="A21" s="1" t="s">
        <v>17</v>
      </c>
      <c r="C21" s="7">
        <f>C5+C10+C12+C19</f>
        <v>11860</v>
      </c>
      <c r="D21" s="4">
        <f t="shared" si="0"/>
        <v>1</v>
      </c>
      <c r="F21" s="10"/>
    </row>
    <row r="22" spans="1:6" x14ac:dyDescent="0.25">
      <c r="A22" s="1"/>
      <c r="C22" s="17"/>
      <c r="F22" s="10"/>
    </row>
    <row r="23" spans="1:6" x14ac:dyDescent="0.25">
      <c r="A23" s="1" t="s">
        <v>18</v>
      </c>
      <c r="C23" s="17"/>
      <c r="F23" s="10"/>
    </row>
    <row r="24" spans="1:6" x14ac:dyDescent="0.25">
      <c r="A24" s="1" t="s">
        <v>8</v>
      </c>
      <c r="B24" s="3" t="s">
        <v>19</v>
      </c>
      <c r="C24" s="7">
        <v>1300</v>
      </c>
      <c r="F24" s="9">
        <v>46213</v>
      </c>
    </row>
    <row r="25" spans="1:6" x14ac:dyDescent="0.25">
      <c r="A25" s="1"/>
      <c r="C25" s="8"/>
    </row>
    <row r="26" spans="1:6" x14ac:dyDescent="0.25">
      <c r="A26" s="1" t="s">
        <v>23</v>
      </c>
      <c r="C26" s="7">
        <f>C21-C24</f>
        <v>10560</v>
      </c>
    </row>
    <row r="28" spans="1:6" x14ac:dyDescent="0.25">
      <c r="A28" s="11"/>
      <c r="B28" s="11"/>
      <c r="C28" s="11"/>
      <c r="D28" s="11"/>
      <c r="E28" s="11"/>
      <c r="F28" s="11"/>
    </row>
    <row r="29" spans="1:6" ht="17.25" customHeight="1" x14ac:dyDescent="0.25">
      <c r="A29" s="12" t="s">
        <v>24</v>
      </c>
      <c r="B29" s="12" t="s">
        <v>20</v>
      </c>
      <c r="C29" s="12" t="s">
        <v>26</v>
      </c>
      <c r="D29" s="12" t="s">
        <v>27</v>
      </c>
      <c r="E29" s="12" t="s">
        <v>36</v>
      </c>
      <c r="F29" s="11"/>
    </row>
    <row r="30" spans="1:6" x14ac:dyDescent="0.25">
      <c r="A30" s="11" t="s">
        <v>25</v>
      </c>
      <c r="B30" s="7">
        <v>120000</v>
      </c>
      <c r="C30" s="18">
        <f>B30/$B$39</f>
        <v>0.86592581902150378</v>
      </c>
      <c r="D30" s="11"/>
      <c r="E30" s="11"/>
      <c r="F30" s="11"/>
    </row>
    <row r="31" spans="1:6" x14ac:dyDescent="0.25">
      <c r="A31" s="13" t="s">
        <v>28</v>
      </c>
      <c r="B31" s="7">
        <v>8500</v>
      </c>
      <c r="C31" s="18">
        <f t="shared" ref="C31:C37" si="1">B31/$B$39</f>
        <v>6.1336412180689852E-2</v>
      </c>
      <c r="D31" s="11"/>
      <c r="E31" s="11"/>
      <c r="F31" s="11"/>
    </row>
    <row r="32" spans="1:6" x14ac:dyDescent="0.25">
      <c r="A32" s="14" t="s">
        <v>29</v>
      </c>
      <c r="B32" s="16">
        <f>C3+C7</f>
        <v>3780</v>
      </c>
      <c r="C32" s="18">
        <f t="shared" si="1"/>
        <v>2.727666329917737E-2</v>
      </c>
      <c r="D32" s="5">
        <f>B32/$C$21</f>
        <v>0.31871838111298484</v>
      </c>
      <c r="E32" s="19">
        <v>0.3</v>
      </c>
    </row>
    <row r="33" spans="1:5" x14ac:dyDescent="0.25">
      <c r="A33" s="14" t="s">
        <v>30</v>
      </c>
      <c r="B33" s="16">
        <f>C4+C15</f>
        <v>2700</v>
      </c>
      <c r="C33" s="18">
        <f t="shared" si="1"/>
        <v>1.9483330927983836E-2</v>
      </c>
      <c r="D33" s="5">
        <f t="shared" ref="D33:D37" si="2">B33/$C$21</f>
        <v>0.22765598650927488</v>
      </c>
      <c r="E33" s="19">
        <v>0.3</v>
      </c>
    </row>
    <row r="34" spans="1:5" x14ac:dyDescent="0.25">
      <c r="A34" s="14" t="s">
        <v>31</v>
      </c>
      <c r="B34" s="16">
        <f>C8+C9+C16</f>
        <v>3000</v>
      </c>
      <c r="C34" s="18">
        <f t="shared" si="1"/>
        <v>2.1648145475537596E-2</v>
      </c>
      <c r="D34" s="5">
        <f t="shared" si="2"/>
        <v>0.25295109612141653</v>
      </c>
      <c r="E34" s="19">
        <v>0.3</v>
      </c>
    </row>
    <row r="35" spans="1:5" x14ac:dyDescent="0.25">
      <c r="A35" s="14" t="s">
        <v>32</v>
      </c>
      <c r="B35" s="16">
        <f>C17</f>
        <v>500</v>
      </c>
      <c r="C35" s="18">
        <f t="shared" si="1"/>
        <v>3.6080242459229327E-3</v>
      </c>
      <c r="D35" s="5">
        <f t="shared" si="2"/>
        <v>4.2158516020236091E-2</v>
      </c>
      <c r="E35" s="19">
        <v>0.09</v>
      </c>
    </row>
    <row r="36" spans="1:5" x14ac:dyDescent="0.25">
      <c r="A36" s="14" t="s">
        <v>33</v>
      </c>
      <c r="B36" s="16">
        <f>C18</f>
        <v>100</v>
      </c>
      <c r="C36" s="18">
        <f t="shared" si="1"/>
        <v>7.2160484918458651E-4</v>
      </c>
      <c r="D36" s="5">
        <f t="shared" si="2"/>
        <v>8.4317032040472171E-3</v>
      </c>
      <c r="E36" s="19">
        <v>0.01</v>
      </c>
    </row>
    <row r="37" spans="1:5" x14ac:dyDescent="0.25">
      <c r="A37" s="14" t="s">
        <v>34</v>
      </c>
      <c r="B37" s="16">
        <v>0</v>
      </c>
      <c r="C37" s="18">
        <f t="shared" si="1"/>
        <v>0</v>
      </c>
      <c r="D37" s="5">
        <f t="shared" si="2"/>
        <v>0</v>
      </c>
    </row>
    <row r="39" spans="1:5" x14ac:dyDescent="0.25">
      <c r="A39" s="15" t="s">
        <v>35</v>
      </c>
      <c r="B39" s="17">
        <f>SUM(B30:B37)</f>
        <v>138580</v>
      </c>
    </row>
    <row r="43" spans="1:5" x14ac:dyDescent="0.25">
      <c r="A43" s="15" t="s">
        <v>37</v>
      </c>
    </row>
    <row r="44" spans="1:5" x14ac:dyDescent="0.25">
      <c r="A44" s="14" t="s">
        <v>5</v>
      </c>
      <c r="B44" s="20">
        <f>C3+C7</f>
        <v>3780</v>
      </c>
      <c r="D44" s="5">
        <f>B44/$C$21</f>
        <v>0.31871838111298484</v>
      </c>
    </row>
    <row r="45" spans="1:5" x14ac:dyDescent="0.25">
      <c r="A45" s="14" t="s">
        <v>38</v>
      </c>
      <c r="B45" s="20">
        <f>C4</f>
        <v>2500</v>
      </c>
      <c r="D45" s="5">
        <f t="shared" ref="D45:D48" si="3">B45/$C$21</f>
        <v>0.21079258010118043</v>
      </c>
    </row>
    <row r="46" spans="1:5" x14ac:dyDescent="0.25">
      <c r="A46" s="14" t="s">
        <v>39</v>
      </c>
      <c r="B46" s="20">
        <f>C9+C16+C15+C17+C18</f>
        <v>3300</v>
      </c>
      <c r="D46" s="5">
        <f t="shared" si="3"/>
        <v>0.27824620573355818</v>
      </c>
    </row>
    <row r="47" spans="1:5" x14ac:dyDescent="0.25">
      <c r="A47" s="14" t="s">
        <v>9</v>
      </c>
      <c r="B47" s="20">
        <f>C8</f>
        <v>500</v>
      </c>
      <c r="D47" s="5">
        <f t="shared" si="3"/>
        <v>4.2158516020236091E-2</v>
      </c>
    </row>
    <row r="48" spans="1:5" x14ac:dyDescent="0.25">
      <c r="A48" s="14" t="s">
        <v>12</v>
      </c>
      <c r="B48" s="20">
        <f>C12</f>
        <v>1780</v>
      </c>
      <c r="D48" s="5">
        <f t="shared" si="3"/>
        <v>0.15008431703204048</v>
      </c>
    </row>
    <row r="50" spans="1:2" x14ac:dyDescent="0.25">
      <c r="A50" s="15" t="s">
        <v>7</v>
      </c>
      <c r="B50" s="20">
        <f>SUM(B44:B48)</f>
        <v>11860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Damien Scouarnec</cp:lastModifiedBy>
  <dcterms:modified xsi:type="dcterms:W3CDTF">2026-08-05T19:14:03Z</dcterms:modified>
</cp:coreProperties>
</file>